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3395" windowHeight="7440" firstSheet="1" activeTab="1"/>
  </bookViews>
  <sheets>
    <sheet name="2013-2014" sheetId="1" r:id="rId1"/>
    <sheet name="2014-2015" sheetId="2" r:id="rId2"/>
  </sheets>
  <calcPr calcId="145621"/>
</workbook>
</file>

<file path=xl/calcChain.xml><?xml version="1.0" encoding="utf-8"?>
<calcChain xmlns="http://schemas.openxmlformats.org/spreadsheetml/2006/main">
  <c r="I1" i="1" l="1"/>
  <c r="G4" i="2"/>
  <c r="H22" i="1" l="1"/>
  <c r="E10" i="1"/>
  <c r="E34" i="1"/>
  <c r="H23" i="1"/>
  <c r="G2" i="2"/>
  <c r="E13" i="2" s="1"/>
  <c r="E27" i="2" l="1"/>
  <c r="E4" i="2"/>
  <c r="E24" i="2"/>
  <c r="E42" i="1"/>
  <c r="E25" i="2" l="1"/>
  <c r="E37" i="1"/>
  <c r="E43" i="1" s="1"/>
  <c r="E13" i="1"/>
  <c r="E35" i="1" s="1"/>
  <c r="E4" i="1"/>
  <c r="E11" i="1" s="1"/>
  <c r="H34" i="1" l="1"/>
  <c r="H27" i="1" s="1"/>
  <c r="F40" i="1"/>
  <c r="E32" i="2"/>
  <c r="E10" i="2"/>
  <c r="E11" i="2" s="1"/>
  <c r="H30" i="1" l="1"/>
  <c r="H31" i="1"/>
  <c r="H29" i="1"/>
</calcChain>
</file>

<file path=xl/sharedStrings.xml><?xml version="1.0" encoding="utf-8"?>
<sst xmlns="http://schemas.openxmlformats.org/spreadsheetml/2006/main" count="87" uniqueCount="60">
  <si>
    <t>5% Administrative Software</t>
  </si>
  <si>
    <t>Atomic Learning</t>
  </si>
  <si>
    <t>Follett Library/Textbook Manager</t>
  </si>
  <si>
    <t>Total</t>
  </si>
  <si>
    <t>65% Instructional Software</t>
  </si>
  <si>
    <t xml:space="preserve">30% Technology Equipment </t>
  </si>
  <si>
    <t>Math K-8</t>
  </si>
  <si>
    <t>Science K-12</t>
  </si>
  <si>
    <t>Moodle (5%)</t>
  </si>
  <si>
    <t>Suddenlink (5%)</t>
  </si>
  <si>
    <t>Suddenlink (30%)</t>
  </si>
  <si>
    <t>Remaining</t>
  </si>
  <si>
    <t>Renewal</t>
  </si>
  <si>
    <t>2013-2014 Percentage Plan for Purchasing IMA</t>
  </si>
  <si>
    <t>2014-2015 Percentage Plan for Purchasing IMA</t>
  </si>
  <si>
    <t>Theatre Books -FHS</t>
  </si>
  <si>
    <t>Journeys First Grade Resources</t>
  </si>
  <si>
    <t>Annual Expense</t>
  </si>
  <si>
    <t>Remaining Funding (after misc):</t>
  </si>
  <si>
    <t xml:space="preserve">Allotment for 2013-2014 </t>
  </si>
  <si>
    <t>2014-2015 Allotment Funds</t>
  </si>
  <si>
    <t>AP Chemistry - FHS</t>
  </si>
  <si>
    <t>Edutyping 1-8</t>
  </si>
  <si>
    <t>Scholastic - Read 180 (6-8)</t>
  </si>
  <si>
    <t>Forensic Books - FHS</t>
  </si>
  <si>
    <t>Suddenlink (65%) K-12</t>
  </si>
  <si>
    <t>Handwriting Consumables (1-2)</t>
  </si>
  <si>
    <t>Tesoros Fundamental books (4)</t>
  </si>
  <si>
    <t>Journeys Student Editions (1)</t>
  </si>
  <si>
    <t>Tesoros Spanish Resources (4)</t>
  </si>
  <si>
    <t>Tesoros Social Studies Resources (2-4)</t>
  </si>
  <si>
    <t>Orgio Math Materials (K-2)</t>
  </si>
  <si>
    <t>Moodle (95%) (K-12)</t>
  </si>
  <si>
    <t>Discovery Streaming (K-12)</t>
  </si>
  <si>
    <t>Stem Scopes (K-12)</t>
  </si>
  <si>
    <t>AR &amp; Star (K-5)</t>
  </si>
  <si>
    <t>Apex (9-12)</t>
  </si>
  <si>
    <t>Suddenlink (65%) (K-12)</t>
  </si>
  <si>
    <t>Edutyping (1-8)</t>
  </si>
  <si>
    <t>Follett Library Manager</t>
  </si>
  <si>
    <t>Follett Ttbk Man. (35%)</t>
  </si>
  <si>
    <t>Follett Lib. Man. (K-12) (65%)</t>
  </si>
  <si>
    <t>Destiny Server</t>
  </si>
  <si>
    <t>Legacy Start Up Costs:</t>
  </si>
  <si>
    <t>TPRI/mClass</t>
  </si>
  <si>
    <t>Follett/Destiny</t>
  </si>
  <si>
    <t>Discovery Education</t>
  </si>
  <si>
    <t>Discovery Education (K-12)</t>
  </si>
  <si>
    <t>Edutyping</t>
  </si>
  <si>
    <t>Technology App.</t>
  </si>
  <si>
    <t>Start-Up</t>
  </si>
  <si>
    <t>Bilingual Resources</t>
  </si>
  <si>
    <t>iPad Carts K-8</t>
  </si>
  <si>
    <t>Ancillary TE (Growth)</t>
  </si>
  <si>
    <t>FHS New Courses (HB 5)</t>
  </si>
  <si>
    <t xml:space="preserve">Misc Inst Funding: </t>
  </si>
  <si>
    <t>Total Potential Funding Available:</t>
  </si>
  <si>
    <t>Expected Expenses:</t>
  </si>
  <si>
    <t>TPRI (K-2) w Legacy</t>
  </si>
  <si>
    <t>Prior Year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</si>
</sst>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8" fontId="1" fillId="0" borderId="0" xfId="0" applyNumberFormat="1" applyFont="1"/>
    <xf numFmtId="164" fontId="0" fillId="0" borderId="0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1" fillId="0" borderId="4" xfId="0" applyFont="1" applyBorder="1"/>
    <xf numFmtId="9" fontId="1" fillId="0" borderId="0" xfId="0" applyNumberFormat="1" applyFont="1" applyBorder="1"/>
    <xf numFmtId="8" fontId="1" fillId="0" borderId="0" xfId="0" applyNumberFormat="1" applyFont="1" applyBorder="1"/>
    <xf numFmtId="8" fontId="0" fillId="0" borderId="0" xfId="0" applyNumberFormat="1" applyBorder="1"/>
    <xf numFmtId="0" fontId="3" fillId="0" borderId="0" xfId="0" applyFont="1"/>
    <xf numFmtId="6" fontId="0" fillId="0" borderId="0" xfId="0" applyNumberFormat="1" applyBorder="1"/>
    <xf numFmtId="0" fontId="1" fillId="0" borderId="6" xfId="0" applyFont="1" applyBorder="1"/>
    <xf numFmtId="8" fontId="1" fillId="0" borderId="3" xfId="0" applyNumberFormat="1" applyFont="1" applyBorder="1"/>
    <xf numFmtId="8" fontId="0" fillId="0" borderId="5" xfId="0" applyNumberFormat="1" applyBorder="1"/>
    <xf numFmtId="8" fontId="1" fillId="0" borderId="8" xfId="0" applyNumberFormat="1" applyFont="1" applyBorder="1"/>
    <xf numFmtId="8" fontId="1" fillId="0" borderId="5" xfId="0" applyNumberFormat="1" applyFont="1" applyBorder="1"/>
    <xf numFmtId="0" fontId="2" fillId="0" borderId="0" xfId="0" applyFont="1" applyBorder="1"/>
    <xf numFmtId="8" fontId="0" fillId="0" borderId="0" xfId="0" applyNumberFormat="1"/>
    <xf numFmtId="0" fontId="1" fillId="0" borderId="0" xfId="0" applyFont="1" applyBorder="1"/>
    <xf numFmtId="0" fontId="0" fillId="0" borderId="4" xfId="0" applyFill="1" applyBorder="1"/>
    <xf numFmtId="0" fontId="0" fillId="0" borderId="0" xfId="0" applyFill="1" applyBorder="1"/>
    <xf numFmtId="14" fontId="0" fillId="0" borderId="0" xfId="0" applyNumberFormat="1" applyFill="1" applyBorder="1"/>
    <xf numFmtId="8" fontId="0" fillId="0" borderId="0" xfId="0" applyNumberFormat="1" applyFill="1" applyBorder="1"/>
    <xf numFmtId="8" fontId="0" fillId="0" borderId="3" xfId="0" applyNumberFormat="1" applyBorder="1"/>
    <xf numFmtId="0" fontId="0" fillId="2" borderId="4" xfId="0" applyFill="1" applyBorder="1"/>
    <xf numFmtId="0" fontId="0" fillId="2" borderId="0" xfId="0" applyFill="1" applyBorder="1"/>
    <xf numFmtId="14" fontId="0" fillId="2" borderId="0" xfId="0" applyNumberFormat="1" applyFill="1" applyBorder="1"/>
    <xf numFmtId="8" fontId="0" fillId="2" borderId="5" xfId="0" applyNumberFormat="1" applyFill="1" applyBorder="1"/>
    <xf numFmtId="8" fontId="0" fillId="2" borderId="0" xfId="0" applyNumberFormat="1" applyFill="1" applyBorder="1"/>
    <xf numFmtId="0" fontId="0" fillId="2" borderId="0" xfId="0" applyFill="1"/>
    <xf numFmtId="9" fontId="1" fillId="0" borderId="2" xfId="0" applyNumberFormat="1" applyFont="1" applyBorder="1"/>
    <xf numFmtId="0" fontId="4" fillId="0" borderId="4" xfId="0" applyFont="1" applyBorder="1"/>
    <xf numFmtId="0" fontId="5" fillId="0" borderId="1" xfId="0" applyFont="1" applyBorder="1"/>
    <xf numFmtId="8" fontId="0" fillId="0" borderId="5" xfId="0" applyNumberFormat="1" applyFill="1" applyBorder="1"/>
    <xf numFmtId="8" fontId="0" fillId="0" borderId="7" xfId="0" applyNumberFormat="1" applyFont="1" applyBorder="1"/>
    <xf numFmtId="8" fontId="0" fillId="0" borderId="8" xfId="0" applyNumberFormat="1" applyFont="1" applyBorder="1"/>
    <xf numFmtId="8" fontId="0" fillId="0" borderId="5" xfId="0" applyNumberFormat="1" applyFont="1" applyBorder="1"/>
    <xf numFmtId="0" fontId="1" fillId="0" borderId="6" xfId="0" applyFont="1" applyFill="1" applyBorder="1"/>
    <xf numFmtId="0" fontId="2" fillId="0" borderId="4" xfId="0" applyFont="1" applyBorder="1"/>
    <xf numFmtId="164" fontId="0" fillId="0" borderId="0" xfId="0" applyNumberFormat="1" applyBorder="1"/>
    <xf numFmtId="164" fontId="0" fillId="0" borderId="0" xfId="0" applyNumberFormat="1"/>
    <xf numFmtId="0" fontId="6" fillId="0" borderId="1" xfId="0" applyFont="1" applyBorder="1"/>
    <xf numFmtId="0" fontId="0" fillId="0" borderId="2" xfId="0" applyFont="1" applyBorder="1"/>
    <xf numFmtId="8" fontId="0" fillId="0" borderId="9" xfId="0" applyNumberFormat="1" applyFont="1" applyBorder="1"/>
    <xf numFmtId="14" fontId="0" fillId="0" borderId="0" xfId="0" applyNumberFormat="1"/>
    <xf numFmtId="4" fontId="0" fillId="0" borderId="0" xfId="0" applyNumberFormat="1" applyBorder="1"/>
    <xf numFmtId="4" fontId="1" fillId="0" borderId="0" xfId="0" applyNumberFormat="1" applyFont="1" applyBorder="1"/>
    <xf numFmtId="0" fontId="1" fillId="0" borderId="0" xfId="0" applyFont="1" applyFill="1" applyBorder="1"/>
    <xf numFmtId="0" fontId="0" fillId="0" borderId="7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8" fontId="1" fillId="0" borderId="2" xfId="0" applyNumberFormat="1" applyFont="1" applyFill="1" applyBorder="1"/>
    <xf numFmtId="0" fontId="2" fillId="0" borderId="0" xfId="0" applyFont="1" applyFill="1" applyBorder="1"/>
    <xf numFmtId="8" fontId="1" fillId="0" borderId="3" xfId="0" applyNumberFormat="1" applyFont="1" applyFill="1" applyBorder="1"/>
    <xf numFmtId="0" fontId="0" fillId="0" borderId="5" xfId="0" applyFill="1" applyBorder="1"/>
    <xf numFmtId="8" fontId="1" fillId="0" borderId="5" xfId="0" applyNumberFormat="1" applyFont="1" applyFill="1" applyBorder="1"/>
    <xf numFmtId="8" fontId="1" fillId="0" borderId="8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14" fontId="0" fillId="0" borderId="11" xfId="0" applyNumberFormat="1" applyFill="1" applyBorder="1"/>
    <xf numFmtId="8" fontId="0" fillId="0" borderId="1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4" xfId="0" applyFill="1" applyBorder="1"/>
    <xf numFmtId="0" fontId="0" fillId="3" borderId="0" xfId="0" applyFill="1" applyBorder="1"/>
    <xf numFmtId="14" fontId="0" fillId="3" borderId="0" xfId="0" applyNumberFormat="1" applyFill="1" applyBorder="1"/>
    <xf numFmtId="8" fontId="0" fillId="3" borderId="5" xfId="0" applyNumberFormat="1" applyFill="1" applyBorder="1"/>
    <xf numFmtId="164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123825</xdr:rowOff>
    </xdr:from>
    <xdr:to>
      <xdr:col>8</xdr:col>
      <xdr:colOff>0</xdr:colOff>
      <xdr:row>25</xdr:row>
      <xdr:rowOff>142875</xdr:rowOff>
    </xdr:to>
    <xdr:sp macro="" textlink="">
      <xdr:nvSpPr>
        <xdr:cNvPr id="2" name="Flowchart: Alternate Process 1"/>
        <xdr:cNvSpPr/>
      </xdr:nvSpPr>
      <xdr:spPr>
        <a:xfrm>
          <a:off x="3228975" y="4648200"/>
          <a:ext cx="2562225" cy="400050"/>
        </a:xfrm>
        <a:prstGeom prst="flowChartAlternateProces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Estimated</a:t>
          </a:r>
          <a:r>
            <a:rPr lang="en-US" sz="1400" baseline="0"/>
            <a:t> Adoption Expense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40" sqref="I40"/>
    </sheetView>
  </sheetViews>
  <sheetFormatPr defaultRowHeight="15" x14ac:dyDescent="0.25"/>
  <cols>
    <col min="3" max="3" width="8.28515625" customWidth="1"/>
    <col min="4" max="4" width="10" customWidth="1"/>
    <col min="5" max="5" width="11.85546875" bestFit="1" customWidth="1"/>
    <col min="6" max="6" width="15.85546875" customWidth="1"/>
    <col min="7" max="7" width="10.85546875" customWidth="1"/>
    <col min="8" max="8" width="11.7109375" customWidth="1"/>
    <col min="9" max="9" width="9.7109375" bestFit="1" customWidth="1"/>
  </cols>
  <sheetData>
    <row r="1" spans="1:9" ht="26.25" x14ac:dyDescent="0.4">
      <c r="A1" s="16" t="s">
        <v>13</v>
      </c>
      <c r="B1" s="16"/>
      <c r="C1" s="16"/>
      <c r="D1" s="16"/>
      <c r="E1" s="16"/>
      <c r="I1" s="51">
        <f ca="1">TODAY()</f>
        <v>41940</v>
      </c>
    </row>
    <row r="3" spans="1:9" x14ac:dyDescent="0.25">
      <c r="A3" s="1" t="s">
        <v>19</v>
      </c>
      <c r="B3" s="1"/>
      <c r="C3" s="1"/>
      <c r="D3" s="1"/>
      <c r="E3" s="2">
        <v>715014.27</v>
      </c>
    </row>
    <row r="4" spans="1:9" x14ac:dyDescent="0.25">
      <c r="A4" s="11" t="s">
        <v>0</v>
      </c>
      <c r="B4" s="4"/>
      <c r="C4" s="4"/>
      <c r="D4" s="4"/>
      <c r="E4" s="19">
        <f>(E3*0.05)</f>
        <v>35750.713500000005</v>
      </c>
    </row>
    <row r="5" spans="1:9" x14ac:dyDescent="0.25">
      <c r="A5" s="5"/>
      <c r="B5" s="6"/>
      <c r="C5" s="6"/>
      <c r="D5" s="23" t="s">
        <v>12</v>
      </c>
      <c r="E5" s="20"/>
    </row>
    <row r="6" spans="1:9" x14ac:dyDescent="0.25">
      <c r="A6" s="31" t="s">
        <v>1</v>
      </c>
      <c r="B6" s="32"/>
      <c r="C6" s="32"/>
      <c r="D6" s="33">
        <v>41579</v>
      </c>
      <c r="E6" s="34">
        <v>19951</v>
      </c>
    </row>
    <row r="7" spans="1:9" x14ac:dyDescent="0.25">
      <c r="A7" s="31" t="s">
        <v>40</v>
      </c>
      <c r="B7" s="32"/>
      <c r="C7" s="32"/>
      <c r="D7" s="33">
        <v>41547</v>
      </c>
      <c r="E7" s="34">
        <v>6225.72</v>
      </c>
    </row>
    <row r="8" spans="1:9" x14ac:dyDescent="0.25">
      <c r="A8" s="31" t="s">
        <v>9</v>
      </c>
      <c r="B8" s="32"/>
      <c r="C8" s="32"/>
      <c r="D8" s="33">
        <v>41548</v>
      </c>
      <c r="E8" s="34">
        <v>2750</v>
      </c>
    </row>
    <row r="9" spans="1:9" x14ac:dyDescent="0.25">
      <c r="A9" s="31" t="s">
        <v>8</v>
      </c>
      <c r="B9" s="32"/>
      <c r="C9" s="32"/>
      <c r="D9" s="33">
        <v>41547</v>
      </c>
      <c r="E9" s="34">
        <v>250</v>
      </c>
    </row>
    <row r="10" spans="1:9" x14ac:dyDescent="0.25">
      <c r="A10" s="18" t="s">
        <v>3</v>
      </c>
      <c r="B10" s="9"/>
      <c r="C10" s="9"/>
      <c r="D10" s="9"/>
      <c r="E10" s="42">
        <f>SUM(E6:E9)</f>
        <v>29176.720000000001</v>
      </c>
    </row>
    <row r="11" spans="1:9" x14ac:dyDescent="0.25">
      <c r="A11" s="18" t="s">
        <v>11</v>
      </c>
      <c r="B11" s="9"/>
      <c r="C11" s="9"/>
      <c r="D11" s="9"/>
      <c r="E11" s="21">
        <f>E4-E10</f>
        <v>6573.9935000000041</v>
      </c>
      <c r="F11" s="1" t="s">
        <v>57</v>
      </c>
    </row>
    <row r="12" spans="1:9" x14ac:dyDescent="0.25">
      <c r="F12" s="5" t="s">
        <v>51</v>
      </c>
      <c r="H12" s="15">
        <v>9097.1299999999992</v>
      </c>
    </row>
    <row r="13" spans="1:9" x14ac:dyDescent="0.25">
      <c r="A13" s="11" t="s">
        <v>4</v>
      </c>
      <c r="B13" s="4"/>
      <c r="C13" s="4"/>
      <c r="D13" s="4"/>
      <c r="E13" s="19">
        <f>(E3*0.65)</f>
        <v>464759.27550000005</v>
      </c>
      <c r="F13" s="5" t="s">
        <v>54</v>
      </c>
      <c r="H13" s="24">
        <v>10000</v>
      </c>
    </row>
    <row r="14" spans="1:9" x14ac:dyDescent="0.25">
      <c r="A14" s="5"/>
      <c r="B14" s="6"/>
      <c r="C14" s="6"/>
      <c r="D14" s="23" t="s">
        <v>12</v>
      </c>
      <c r="E14" s="6"/>
      <c r="F14" s="5" t="s">
        <v>53</v>
      </c>
      <c r="H14" s="15">
        <v>9000</v>
      </c>
      <c r="I14" s="6"/>
    </row>
    <row r="15" spans="1:9" x14ac:dyDescent="0.25">
      <c r="A15" s="26" t="s">
        <v>15</v>
      </c>
      <c r="B15" s="27"/>
      <c r="C15" s="27"/>
      <c r="D15" s="28"/>
      <c r="E15" s="3">
        <v>575.75</v>
      </c>
      <c r="F15" s="5"/>
      <c r="H15" s="14"/>
      <c r="I15" s="6"/>
    </row>
    <row r="16" spans="1:9" x14ac:dyDescent="0.25">
      <c r="A16" s="26" t="s">
        <v>21</v>
      </c>
      <c r="B16" s="27"/>
      <c r="C16" s="27"/>
      <c r="D16" s="28"/>
      <c r="E16" s="3">
        <v>8486.4</v>
      </c>
      <c r="F16" s="45" t="s">
        <v>43</v>
      </c>
      <c r="H16" s="15" t="s">
        <v>50</v>
      </c>
      <c r="I16" s="6"/>
    </row>
    <row r="17" spans="1:9" x14ac:dyDescent="0.25">
      <c r="A17" s="31" t="s">
        <v>35</v>
      </c>
      <c r="B17" s="32"/>
      <c r="C17" s="32"/>
      <c r="D17" s="33">
        <v>41547</v>
      </c>
      <c r="E17" s="35">
        <v>31749.72</v>
      </c>
      <c r="F17" s="5"/>
      <c r="G17" s="15"/>
      <c r="H17" s="15"/>
      <c r="I17" s="6"/>
    </row>
    <row r="18" spans="1:9" x14ac:dyDescent="0.25">
      <c r="A18" s="31" t="s">
        <v>34</v>
      </c>
      <c r="B18" s="32"/>
      <c r="C18" s="32"/>
      <c r="D18" s="33">
        <v>41487</v>
      </c>
      <c r="E18" s="35">
        <v>27851.7</v>
      </c>
      <c r="F18" s="5" t="s">
        <v>44</v>
      </c>
      <c r="G18" s="15"/>
      <c r="H18" s="46">
        <v>400</v>
      </c>
      <c r="I18" s="6"/>
    </row>
    <row r="19" spans="1:9" x14ac:dyDescent="0.25">
      <c r="A19" s="31" t="s">
        <v>47</v>
      </c>
      <c r="B19" s="32"/>
      <c r="C19" s="32"/>
      <c r="D19" s="33">
        <v>41547</v>
      </c>
      <c r="E19" s="35">
        <v>5500</v>
      </c>
      <c r="F19" s="5" t="s">
        <v>45</v>
      </c>
      <c r="G19" s="24"/>
      <c r="H19" s="47">
        <v>4038</v>
      </c>
      <c r="I19" s="6"/>
    </row>
    <row r="20" spans="1:9" x14ac:dyDescent="0.25">
      <c r="A20" s="31" t="s">
        <v>22</v>
      </c>
      <c r="B20" s="32"/>
      <c r="C20" s="32"/>
      <c r="D20" s="33">
        <v>41533</v>
      </c>
      <c r="E20" s="35">
        <v>8725</v>
      </c>
      <c r="F20" s="5" t="s">
        <v>46</v>
      </c>
      <c r="G20" s="15"/>
      <c r="H20" s="6">
        <v>0</v>
      </c>
      <c r="I20" s="6"/>
    </row>
    <row r="21" spans="1:9" x14ac:dyDescent="0.25">
      <c r="A21" s="31" t="s">
        <v>32</v>
      </c>
      <c r="B21" s="32"/>
      <c r="C21" s="32"/>
      <c r="D21" s="33">
        <v>41518</v>
      </c>
      <c r="E21" s="35">
        <v>4750</v>
      </c>
      <c r="F21" s="5" t="s">
        <v>48</v>
      </c>
      <c r="G21" s="15"/>
      <c r="H21" s="6">
        <v>0</v>
      </c>
      <c r="I21" s="6"/>
    </row>
    <row r="22" spans="1:9" x14ac:dyDescent="0.25">
      <c r="A22" s="31" t="s">
        <v>41</v>
      </c>
      <c r="B22" s="32"/>
      <c r="C22" s="32"/>
      <c r="D22" s="33">
        <v>41547</v>
      </c>
      <c r="E22" s="35">
        <v>12321.63</v>
      </c>
      <c r="F22" s="5" t="s">
        <v>3</v>
      </c>
      <c r="G22" s="14"/>
      <c r="H22" s="50">
        <f>SUM(H17:H21)</f>
        <v>4438</v>
      </c>
      <c r="I22" s="6"/>
    </row>
    <row r="23" spans="1:9" x14ac:dyDescent="0.25">
      <c r="A23" s="26" t="s">
        <v>16</v>
      </c>
      <c r="B23" s="27"/>
      <c r="C23" s="27"/>
      <c r="D23" s="28"/>
      <c r="E23" s="29">
        <v>8268.26</v>
      </c>
      <c r="H23" s="2">
        <f>SUM(H12:H19)</f>
        <v>32535.129999999997</v>
      </c>
      <c r="I23" s="6"/>
    </row>
    <row r="24" spans="1:9" x14ac:dyDescent="0.25">
      <c r="A24" s="5" t="s">
        <v>23</v>
      </c>
      <c r="B24" s="6"/>
      <c r="C24" s="6"/>
      <c r="D24" s="6"/>
      <c r="E24" s="17">
        <v>8850</v>
      </c>
      <c r="I24" s="6"/>
    </row>
    <row r="25" spans="1:9" x14ac:dyDescent="0.25">
      <c r="A25" s="5" t="s">
        <v>24</v>
      </c>
      <c r="B25" s="6"/>
      <c r="C25" s="6"/>
      <c r="D25" s="6"/>
      <c r="E25" s="15">
        <v>6303</v>
      </c>
      <c r="I25" s="6"/>
    </row>
    <row r="26" spans="1:9" x14ac:dyDescent="0.25">
      <c r="A26" s="5" t="s">
        <v>31</v>
      </c>
      <c r="B26" s="6"/>
      <c r="C26" s="6"/>
      <c r="D26" s="6"/>
      <c r="E26" s="15">
        <v>2337.5</v>
      </c>
      <c r="I26" s="6"/>
    </row>
    <row r="27" spans="1:9" x14ac:dyDescent="0.25">
      <c r="A27" s="31" t="s">
        <v>25</v>
      </c>
      <c r="B27" s="32"/>
      <c r="C27" s="32"/>
      <c r="D27" s="33">
        <v>41548</v>
      </c>
      <c r="E27" s="35">
        <v>35750</v>
      </c>
      <c r="F27" s="48" t="s">
        <v>18</v>
      </c>
      <c r="G27" s="49"/>
      <c r="H27" s="30">
        <f>(E35-H34)</f>
        <v>189151.23185000001</v>
      </c>
      <c r="I27" s="6"/>
    </row>
    <row r="28" spans="1:9" x14ac:dyDescent="0.25">
      <c r="A28" s="31" t="s">
        <v>26</v>
      </c>
      <c r="B28" s="32"/>
      <c r="C28" s="32"/>
      <c r="D28" s="32"/>
      <c r="E28" s="35">
        <v>10125</v>
      </c>
      <c r="F28" s="5"/>
      <c r="H28" s="7"/>
      <c r="I28" s="6"/>
    </row>
    <row r="29" spans="1:9" x14ac:dyDescent="0.25">
      <c r="A29" s="31" t="s">
        <v>27</v>
      </c>
      <c r="B29" s="32"/>
      <c r="C29" s="32"/>
      <c r="D29" s="32"/>
      <c r="E29" s="35">
        <v>986.55</v>
      </c>
      <c r="F29" s="38" t="s">
        <v>6</v>
      </c>
      <c r="G29" s="13">
        <v>0.3</v>
      </c>
      <c r="H29" s="22">
        <f>(H27*0.3)</f>
        <v>56745.369555000005</v>
      </c>
      <c r="I29" s="6"/>
    </row>
    <row r="30" spans="1:9" x14ac:dyDescent="0.25">
      <c r="A30" s="31" t="s">
        <v>28</v>
      </c>
      <c r="B30" s="32"/>
      <c r="C30" s="32"/>
      <c r="D30" s="32"/>
      <c r="E30" s="35">
        <v>9799.85</v>
      </c>
      <c r="F30" s="38" t="s">
        <v>7</v>
      </c>
      <c r="G30" s="13">
        <v>0.45</v>
      </c>
      <c r="H30" s="22">
        <f>(H27*0.45)</f>
        <v>85118.054332500004</v>
      </c>
      <c r="I30" s="6"/>
    </row>
    <row r="31" spans="1:9" x14ac:dyDescent="0.25">
      <c r="A31" s="5" t="s">
        <v>29</v>
      </c>
      <c r="B31" s="6"/>
      <c r="C31" s="6"/>
      <c r="D31" s="6"/>
      <c r="E31" s="15">
        <v>2449.5700000000002</v>
      </c>
      <c r="F31" s="38" t="s">
        <v>49</v>
      </c>
      <c r="G31" s="13">
        <v>0.25</v>
      </c>
      <c r="H31" s="22">
        <f>(H27*0.25)</f>
        <v>47287.807962500003</v>
      </c>
      <c r="I31" s="6"/>
    </row>
    <row r="32" spans="1:9" x14ac:dyDescent="0.25">
      <c r="A32" s="5" t="s">
        <v>30</v>
      </c>
      <c r="B32" s="6"/>
      <c r="C32" s="6"/>
      <c r="D32" s="6"/>
      <c r="E32" s="15">
        <v>9713.2999999999993</v>
      </c>
      <c r="F32" s="8"/>
      <c r="G32" s="9"/>
      <c r="H32" s="10"/>
      <c r="I32" s="6"/>
    </row>
    <row r="33" spans="1:9" x14ac:dyDescent="0.25">
      <c r="A33" s="5"/>
      <c r="B33" s="6"/>
      <c r="C33" s="6"/>
      <c r="D33" s="6"/>
      <c r="E33" s="15"/>
      <c r="F33" s="5"/>
      <c r="G33" s="6"/>
      <c r="H33" s="6"/>
      <c r="I33" s="6"/>
    </row>
    <row r="34" spans="1:9" x14ac:dyDescent="0.25">
      <c r="A34" s="18" t="s">
        <v>3</v>
      </c>
      <c r="B34" s="9"/>
      <c r="C34" s="9"/>
      <c r="D34" s="9"/>
      <c r="E34" s="41">
        <f>SUM(E15:E32)</f>
        <v>194543.23</v>
      </c>
      <c r="F34" s="39" t="s">
        <v>55</v>
      </c>
      <c r="G34" s="37">
        <v>0.3</v>
      </c>
      <c r="H34" s="19">
        <f>(E35*0.3)</f>
        <v>81064.813649999996</v>
      </c>
    </row>
    <row r="35" spans="1:9" x14ac:dyDescent="0.25">
      <c r="A35" s="1" t="s">
        <v>11</v>
      </c>
      <c r="E35" s="2">
        <f>(E13-E34)</f>
        <v>270216.04550000001</v>
      </c>
      <c r="F35" s="8"/>
      <c r="G35" s="9"/>
      <c r="H35" s="10"/>
    </row>
    <row r="36" spans="1:9" x14ac:dyDescent="0.25">
      <c r="E36" s="10"/>
    </row>
    <row r="37" spans="1:9" x14ac:dyDescent="0.25">
      <c r="A37" s="11" t="s">
        <v>5</v>
      </c>
      <c r="B37" s="4"/>
      <c r="C37" s="4"/>
      <c r="D37" s="4"/>
      <c r="E37" s="19">
        <f>(E3*0.3)</f>
        <v>214504.28099999999</v>
      </c>
    </row>
    <row r="38" spans="1:9" x14ac:dyDescent="0.25">
      <c r="A38" s="5"/>
      <c r="B38" s="6"/>
      <c r="C38" s="6"/>
      <c r="D38" s="23" t="s">
        <v>12</v>
      </c>
      <c r="E38" s="7"/>
    </row>
    <row r="39" spans="1:9" x14ac:dyDescent="0.25">
      <c r="A39" s="31" t="s">
        <v>10</v>
      </c>
      <c r="B39" s="32"/>
      <c r="C39" s="32"/>
      <c r="D39" s="33">
        <v>41548</v>
      </c>
      <c r="E39" s="34">
        <v>16500</v>
      </c>
      <c r="F39" t="s">
        <v>56</v>
      </c>
    </row>
    <row r="40" spans="1:9" x14ac:dyDescent="0.25">
      <c r="A40" s="26" t="s">
        <v>52</v>
      </c>
      <c r="B40" s="27"/>
      <c r="C40" s="27"/>
      <c r="D40" s="28"/>
      <c r="E40" s="40">
        <v>150111.81</v>
      </c>
      <c r="F40" s="2">
        <f>SUM(E43+E35+E11)</f>
        <v>318293.61</v>
      </c>
    </row>
    <row r="41" spans="1:9" x14ac:dyDescent="0.25">
      <c r="A41" s="5" t="s">
        <v>42</v>
      </c>
      <c r="B41" s="6"/>
      <c r="C41" s="6"/>
      <c r="D41" s="6"/>
      <c r="E41" s="20">
        <v>6388.9</v>
      </c>
    </row>
    <row r="42" spans="1:9" x14ac:dyDescent="0.25">
      <c r="A42" s="12" t="s">
        <v>3</v>
      </c>
      <c r="B42" s="6"/>
      <c r="C42" s="6"/>
      <c r="D42" s="6"/>
      <c r="E42" s="43">
        <f>SUM(E39:E41)</f>
        <v>173000.71</v>
      </c>
    </row>
    <row r="43" spans="1:9" x14ac:dyDescent="0.25">
      <c r="A43" s="18" t="s">
        <v>11</v>
      </c>
      <c r="B43" s="9"/>
      <c r="C43" s="9"/>
      <c r="D43" s="9"/>
      <c r="E43" s="21">
        <f>E37-E42</f>
        <v>41503.570999999996</v>
      </c>
    </row>
    <row r="44" spans="1:9" x14ac:dyDescent="0.25">
      <c r="A44" s="36"/>
      <c r="B44" t="s">
        <v>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33" sqref="E33"/>
    </sheetView>
  </sheetViews>
  <sheetFormatPr defaultRowHeight="15" x14ac:dyDescent="0.25"/>
  <cols>
    <col min="1" max="1" width="20.85546875" customWidth="1"/>
    <col min="4" max="4" width="9.7109375" bestFit="1" customWidth="1"/>
    <col min="5" max="5" width="13" customWidth="1"/>
    <col min="7" max="7" width="12.140625" customWidth="1"/>
    <col min="9" max="9" width="11.85546875" customWidth="1"/>
    <col min="10" max="10" width="11.85546875" bestFit="1" customWidth="1"/>
    <col min="11" max="11" width="10.140625" bestFit="1" customWidth="1"/>
  </cols>
  <sheetData>
    <row r="1" spans="1:11" ht="26.25" x14ac:dyDescent="0.4">
      <c r="A1" s="16" t="s">
        <v>14</v>
      </c>
      <c r="B1" s="16"/>
      <c r="C1" s="16"/>
      <c r="D1" s="16"/>
      <c r="E1" s="16"/>
    </row>
    <row r="2" spans="1:11" ht="12.75" customHeight="1" x14ac:dyDescent="0.25">
      <c r="A2" t="s">
        <v>20</v>
      </c>
      <c r="E2" s="24">
        <v>280598.21999999997</v>
      </c>
      <c r="F2" s="1" t="s">
        <v>3</v>
      </c>
      <c r="G2" s="24">
        <f>SUM(E2:E3)</f>
        <v>541902.22</v>
      </c>
    </row>
    <row r="3" spans="1:11" x14ac:dyDescent="0.25">
      <c r="A3" t="s">
        <v>59</v>
      </c>
      <c r="E3" s="47">
        <v>261304</v>
      </c>
    </row>
    <row r="4" spans="1:11" x14ac:dyDescent="0.25">
      <c r="A4" s="11" t="s">
        <v>0</v>
      </c>
      <c r="B4" s="4"/>
      <c r="C4" s="4"/>
      <c r="D4" s="4"/>
      <c r="E4" s="19">
        <f>(G2*0.05)</f>
        <v>27095.111000000001</v>
      </c>
      <c r="G4" s="51">
        <f ca="1">TODAY()</f>
        <v>41940</v>
      </c>
    </row>
    <row r="5" spans="1:11" x14ac:dyDescent="0.25">
      <c r="A5" s="5"/>
      <c r="B5" s="6"/>
      <c r="C5" s="6"/>
      <c r="D5" s="23" t="s">
        <v>12</v>
      </c>
      <c r="E5" s="20"/>
    </row>
    <row r="6" spans="1:11" x14ac:dyDescent="0.25">
      <c r="A6" s="26" t="s">
        <v>1</v>
      </c>
      <c r="B6" s="27"/>
      <c r="C6" s="27"/>
      <c r="D6" s="28">
        <v>41944</v>
      </c>
      <c r="E6" s="40">
        <v>19951</v>
      </c>
    </row>
    <row r="7" spans="1:11" x14ac:dyDescent="0.25">
      <c r="A7" s="26" t="s">
        <v>2</v>
      </c>
      <c r="B7" s="27"/>
      <c r="C7" s="27"/>
      <c r="D7" s="28">
        <v>41912</v>
      </c>
      <c r="E7" s="40">
        <v>6981.05</v>
      </c>
    </row>
    <row r="8" spans="1:11" x14ac:dyDescent="0.25">
      <c r="A8" s="26" t="s">
        <v>9</v>
      </c>
      <c r="B8" s="27"/>
      <c r="C8" s="27"/>
      <c r="D8" s="28">
        <v>41913</v>
      </c>
      <c r="E8" s="40">
        <v>3250</v>
      </c>
    </row>
    <row r="9" spans="1:11" ht="15.75" thickBot="1" x14ac:dyDescent="0.3">
      <c r="A9" s="65" t="s">
        <v>8</v>
      </c>
      <c r="B9" s="66"/>
      <c r="C9" s="66"/>
      <c r="D9" s="67">
        <v>41912</v>
      </c>
      <c r="E9" s="68">
        <v>549.75</v>
      </c>
    </row>
    <row r="10" spans="1:11" x14ac:dyDescent="0.25">
      <c r="A10" s="54" t="s">
        <v>3</v>
      </c>
      <c r="B10" s="27"/>
      <c r="C10" s="27"/>
      <c r="D10" s="27"/>
      <c r="E10" s="63">
        <f>SUM(E6:E9)</f>
        <v>30731.8</v>
      </c>
    </row>
    <row r="11" spans="1:11" x14ac:dyDescent="0.25">
      <c r="A11" s="44" t="s">
        <v>11</v>
      </c>
      <c r="B11" s="55"/>
      <c r="C11" s="55"/>
      <c r="D11" s="55"/>
      <c r="E11" s="64">
        <f>(E4-E10)</f>
        <v>-3636.6889999999985</v>
      </c>
    </row>
    <row r="12" spans="1:11" x14ac:dyDescent="0.25">
      <c r="A12" s="56"/>
      <c r="B12" s="56"/>
      <c r="C12" s="56"/>
      <c r="D12" s="56"/>
      <c r="E12" s="56"/>
    </row>
    <row r="13" spans="1:11" x14ac:dyDescent="0.25">
      <c r="A13" s="57" t="s">
        <v>4</v>
      </c>
      <c r="B13" s="58"/>
      <c r="C13" s="58"/>
      <c r="D13" s="58"/>
      <c r="E13" s="59">
        <f>(G2*0.65)</f>
        <v>352236.44299999997</v>
      </c>
      <c r="F13" s="5"/>
    </row>
    <row r="14" spans="1:11" x14ac:dyDescent="0.25">
      <c r="A14" s="26"/>
      <c r="B14" s="27"/>
      <c r="C14" s="27"/>
      <c r="D14" s="60" t="s">
        <v>12</v>
      </c>
      <c r="E14" s="62"/>
      <c r="F14" s="6"/>
      <c r="G14" s="23"/>
      <c r="H14" s="6"/>
      <c r="I14" s="6"/>
      <c r="J14" s="52"/>
      <c r="K14" s="53"/>
    </row>
    <row r="15" spans="1:11" x14ac:dyDescent="0.25">
      <c r="A15" s="72" t="s">
        <v>36</v>
      </c>
      <c r="B15" s="73"/>
      <c r="C15" s="73"/>
      <c r="D15" s="74">
        <v>41821</v>
      </c>
      <c r="E15" s="75">
        <v>6250</v>
      </c>
      <c r="F15" s="6"/>
      <c r="G15" s="6"/>
      <c r="H15" s="6"/>
      <c r="I15" s="6"/>
      <c r="J15" s="25"/>
      <c r="K15" s="6"/>
    </row>
    <row r="16" spans="1:11" x14ac:dyDescent="0.25">
      <c r="A16" s="72" t="s">
        <v>58</v>
      </c>
      <c r="B16" s="73"/>
      <c r="C16" s="73"/>
      <c r="D16" s="74">
        <v>41882</v>
      </c>
      <c r="E16" s="76">
        <v>16797.919999999998</v>
      </c>
      <c r="F16" s="6"/>
      <c r="G16" s="6"/>
      <c r="H16" s="6"/>
      <c r="I16" s="13"/>
      <c r="J16" s="14"/>
      <c r="K16" s="6"/>
    </row>
    <row r="17" spans="1:11" x14ac:dyDescent="0.25">
      <c r="A17" s="72" t="s">
        <v>39</v>
      </c>
      <c r="B17" s="73"/>
      <c r="C17" s="73"/>
      <c r="D17" s="74">
        <v>41912</v>
      </c>
      <c r="E17" s="76">
        <v>12964.8</v>
      </c>
      <c r="F17" s="6"/>
      <c r="G17" s="6"/>
      <c r="H17" s="6"/>
      <c r="I17" s="13"/>
      <c r="J17" s="14"/>
      <c r="K17" s="6"/>
    </row>
    <row r="18" spans="1:11" x14ac:dyDescent="0.25">
      <c r="A18" s="72" t="s">
        <v>35</v>
      </c>
      <c r="B18" s="73"/>
      <c r="C18" s="73"/>
      <c r="D18" s="74">
        <v>41912</v>
      </c>
      <c r="E18" s="75">
        <v>23000</v>
      </c>
      <c r="F18" s="6"/>
      <c r="G18" s="6"/>
      <c r="H18" s="6"/>
      <c r="I18" s="13"/>
      <c r="J18" s="14"/>
      <c r="K18" s="6"/>
    </row>
    <row r="19" spans="1:11" x14ac:dyDescent="0.25">
      <c r="A19" s="72" t="s">
        <v>37</v>
      </c>
      <c r="B19" s="73"/>
      <c r="C19" s="73"/>
      <c r="D19" s="74">
        <v>41913</v>
      </c>
      <c r="E19" s="75">
        <v>69000</v>
      </c>
      <c r="F19" s="6"/>
      <c r="G19" s="6"/>
      <c r="H19" s="6"/>
      <c r="I19" s="6"/>
      <c r="J19" s="6"/>
      <c r="K19" s="6"/>
    </row>
    <row r="20" spans="1:11" x14ac:dyDescent="0.25">
      <c r="A20" s="72" t="s">
        <v>33</v>
      </c>
      <c r="B20" s="73"/>
      <c r="C20" s="73"/>
      <c r="D20" s="74">
        <v>41912</v>
      </c>
      <c r="E20" s="75">
        <v>2000</v>
      </c>
      <c r="F20" s="6"/>
      <c r="G20" s="6"/>
      <c r="H20" s="6"/>
      <c r="I20" s="6"/>
      <c r="J20" s="6"/>
      <c r="K20" s="6"/>
    </row>
    <row r="21" spans="1:11" x14ac:dyDescent="0.25">
      <c r="A21" s="72" t="s">
        <v>38</v>
      </c>
      <c r="B21" s="73"/>
      <c r="C21" s="73"/>
      <c r="D21" s="74">
        <v>41898</v>
      </c>
      <c r="E21" s="75">
        <v>6879.88</v>
      </c>
      <c r="F21" s="6"/>
      <c r="G21" s="6"/>
      <c r="H21" s="6"/>
      <c r="I21" s="6"/>
      <c r="J21" s="6"/>
      <c r="K21" s="6"/>
    </row>
    <row r="22" spans="1:11" x14ac:dyDescent="0.25">
      <c r="A22" s="72" t="s">
        <v>32</v>
      </c>
      <c r="B22" s="73"/>
      <c r="C22" s="73"/>
      <c r="D22" s="74">
        <v>41883</v>
      </c>
      <c r="E22" s="75">
        <v>18882</v>
      </c>
      <c r="F22" s="6"/>
      <c r="G22" s="6"/>
      <c r="H22" s="6"/>
      <c r="I22" s="6"/>
      <c r="J22" s="6"/>
      <c r="K22" s="6"/>
    </row>
    <row r="23" spans="1:11" ht="15.75" thickBot="1" x14ac:dyDescent="0.3">
      <c r="A23" s="65"/>
      <c r="B23" s="66"/>
      <c r="C23" s="66"/>
      <c r="D23" s="67"/>
      <c r="E23" s="68"/>
      <c r="F23" s="6"/>
      <c r="G23" s="6"/>
      <c r="H23" s="6"/>
      <c r="I23" s="6"/>
      <c r="J23" s="15"/>
      <c r="K23" s="6"/>
    </row>
    <row r="24" spans="1:11" x14ac:dyDescent="0.25">
      <c r="A24" s="54" t="s">
        <v>3</v>
      </c>
      <c r="B24" s="27"/>
      <c r="C24" s="27"/>
      <c r="D24" s="27"/>
      <c r="E24" s="63">
        <f>SUM(E15:E23)</f>
        <v>155774.6</v>
      </c>
      <c r="F24" s="6"/>
      <c r="G24" s="6"/>
      <c r="H24" s="6"/>
      <c r="I24" s="6"/>
      <c r="J24" s="6"/>
      <c r="K24" s="6"/>
    </row>
    <row r="25" spans="1:11" x14ac:dyDescent="0.25">
      <c r="A25" s="44" t="s">
        <v>11</v>
      </c>
      <c r="B25" s="55"/>
      <c r="C25" s="55"/>
      <c r="D25" s="55"/>
      <c r="E25" s="64">
        <f>(E13-E24)</f>
        <v>196461.84299999996</v>
      </c>
      <c r="F25" s="23"/>
      <c r="G25" s="6"/>
      <c r="H25" s="13"/>
      <c r="I25" s="14"/>
      <c r="J25" s="15"/>
      <c r="K25" s="6"/>
    </row>
    <row r="26" spans="1:11" x14ac:dyDescent="0.25">
      <c r="A26" s="56"/>
      <c r="B26" s="56"/>
      <c r="C26" s="56"/>
      <c r="D26" s="56"/>
      <c r="E26" s="56"/>
    </row>
    <row r="27" spans="1:11" x14ac:dyDescent="0.25">
      <c r="A27" s="57" t="s">
        <v>5</v>
      </c>
      <c r="B27" s="58"/>
      <c r="C27" s="58"/>
      <c r="D27" s="58"/>
      <c r="E27" s="61">
        <f>(G2*0.3)</f>
        <v>162570.666</v>
      </c>
    </row>
    <row r="28" spans="1:11" x14ac:dyDescent="0.25">
      <c r="A28" s="26"/>
      <c r="B28" s="27"/>
      <c r="C28" s="27"/>
      <c r="D28" s="60" t="s">
        <v>12</v>
      </c>
      <c r="E28" s="62"/>
      <c r="G28" s="6"/>
      <c r="H28" s="6"/>
      <c r="I28" s="6"/>
      <c r="J28" s="6"/>
    </row>
    <row r="29" spans="1:11" x14ac:dyDescent="0.25">
      <c r="A29" s="26" t="s">
        <v>10</v>
      </c>
      <c r="B29" s="27"/>
      <c r="C29" s="27"/>
      <c r="D29" s="28">
        <v>41548</v>
      </c>
      <c r="E29" s="40">
        <v>19500</v>
      </c>
    </row>
    <row r="30" spans="1:11" ht="15.75" thickBot="1" x14ac:dyDescent="0.3">
      <c r="A30" s="69"/>
      <c r="B30" s="70"/>
      <c r="C30" s="70"/>
      <c r="D30" s="70"/>
      <c r="E30" s="71"/>
    </row>
    <row r="31" spans="1:11" x14ac:dyDescent="0.25">
      <c r="A31" s="12" t="s">
        <v>3</v>
      </c>
      <c r="B31" s="6"/>
      <c r="C31" s="6"/>
      <c r="D31" s="6"/>
      <c r="E31" s="20">
        <v>19500</v>
      </c>
    </row>
    <row r="32" spans="1:11" x14ac:dyDescent="0.25">
      <c r="A32" s="18" t="s">
        <v>11</v>
      </c>
      <c r="B32" s="9"/>
      <c r="C32" s="9"/>
      <c r="D32" s="9"/>
      <c r="E32" s="21">
        <f>(E27-E29)</f>
        <v>143070.666</v>
      </c>
    </row>
    <row r="33" spans="1:2" x14ac:dyDescent="0.25">
      <c r="A33" s="36"/>
      <c r="B33" t="s">
        <v>17</v>
      </c>
    </row>
  </sheetData>
  <pageMargins left="0.7" right="0.7" top="0.75" bottom="0.75" header="0.3" footer="0.3"/>
  <pageSetup orientation="portrait" r:id="rId1"/>
  <ignoredErrors>
    <ignoredError sqref="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2013-2014</vt:lpstr>
      <vt:lpstr>2014-2015</vt:lpstr>
    </vt:vector>
  </TitlesOfParts>
  <Company>Frenship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Nowlain</dc:creator>
  <cp:lastModifiedBy>Emily Nowlain</cp:lastModifiedBy>
  <cp:lastPrinted>2014-07-23T19:05:07Z</cp:lastPrinted>
  <dcterms:created xsi:type="dcterms:W3CDTF">2013-11-14T17:24:48Z</dcterms:created>
  <dcterms:modified xsi:type="dcterms:W3CDTF">2014-10-28T17:41:06Z</dcterms:modified>
</cp:coreProperties>
</file>